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&amp;W\งานAudit\อบรมนับชั่วโมง\2563\21.10.2563\อบรม การบันทึกบัญชีด้วยโปรแกรมExcel 21.10.2563\Material\"/>
    </mc:Choice>
  </mc:AlternateContent>
  <bookViews>
    <workbookView xWindow="0" yWindow="0" windowWidth="20496" windowHeight="7152" activeTab="1"/>
  </bookViews>
  <sheets>
    <sheet name="สรุปทะเบียนทรัพย์สิน" sheetId="3" r:id="rId1"/>
    <sheet name="ข้อมูลทะเบียนทรัพย์สิน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2" i="1" l="1"/>
  <c r="H9" i="1"/>
  <c r="H8" i="1"/>
  <c r="H6" i="1"/>
  <c r="H5" i="1"/>
  <c r="I5" i="1" s="1"/>
  <c r="H4" i="1"/>
  <c r="H3" i="1"/>
  <c r="H2" i="1"/>
  <c r="I9" i="1" l="1"/>
  <c r="I3" i="1"/>
  <c r="G9" i="1"/>
  <c r="F9" i="1" s="1"/>
  <c r="G7" i="1"/>
  <c r="F7" i="1" s="1"/>
  <c r="I7" i="1" s="1"/>
  <c r="G5" i="1"/>
  <c r="F5" i="1" s="1"/>
  <c r="G3" i="1"/>
  <c r="F3" i="1" s="1"/>
  <c r="L7" i="1" l="1"/>
  <c r="M7" i="1" s="1"/>
  <c r="N7" i="1" s="1"/>
  <c r="L5" i="1"/>
  <c r="M5" i="1" s="1"/>
  <c r="N5" i="1" s="1"/>
  <c r="L9" i="1"/>
  <c r="M9" i="1" s="1"/>
  <c r="N9" i="1" s="1"/>
  <c r="L3" i="1"/>
  <c r="G8" i="1"/>
  <c r="F8" i="1" s="1"/>
  <c r="I8" i="1" s="1"/>
  <c r="G6" i="1"/>
  <c r="F6" i="1" s="1"/>
  <c r="I6" i="1" s="1"/>
  <c r="M3" i="1" l="1"/>
  <c r="N3" i="1" s="1"/>
  <c r="L6" i="1"/>
  <c r="M6" i="1" s="1"/>
  <c r="N6" i="1" s="1"/>
  <c r="L8" i="1"/>
  <c r="G4" i="1"/>
  <c r="F4" i="1" s="1"/>
  <c r="I4" i="1" s="1"/>
  <c r="G2" i="1"/>
  <c r="F2" i="1" s="1"/>
  <c r="M8" i="1" l="1"/>
  <c r="N8" i="1" s="1"/>
  <c r="L2" i="1"/>
  <c r="M2" i="1" s="1"/>
  <c r="N2" i="1" s="1"/>
  <c r="L4" i="1"/>
  <c r="M4" i="1" s="1"/>
  <c r="N4" i="1" s="1"/>
</calcChain>
</file>

<file path=xl/comments1.xml><?xml version="1.0" encoding="utf-8"?>
<comments xmlns="http://schemas.openxmlformats.org/spreadsheetml/2006/main">
  <authors>
    <author>8.1</author>
  </authors>
  <commentList>
    <comment ref="K1" authorId="0" shapeId="0">
      <text>
        <r>
          <rPr>
            <b/>
            <sz val="9"/>
            <color indexed="81"/>
            <rFont val="Tahoma"/>
            <family val="2"/>
          </rPr>
          <t>Key ยอดยกไปจากทะเบียนทรัพย์สินปีก่อน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<sst xmlns="http://schemas.openxmlformats.org/spreadsheetml/2006/main" count="81" uniqueCount="52">
  <si>
    <t>รหัสทรัพย์สิน</t>
  </si>
  <si>
    <t>รายละเอียดทรัพย์สิน</t>
  </si>
  <si>
    <t>วันที่ซื้อ</t>
  </si>
  <si>
    <t>ราคาทุน</t>
  </si>
  <si>
    <t>ค่าเสื่อมสะสมยกมา</t>
  </si>
  <si>
    <t>ค่าเสื่อมราคา</t>
  </si>
  <si>
    <t>ค่าเสื่อมสะสมยกไป</t>
  </si>
  <si>
    <t>อัตราค่าเสื่อมราคาต่อปี</t>
  </si>
  <si>
    <t>ชื่อบริษัท :</t>
  </si>
  <si>
    <t>วันสิ้นงวดบัญชี :</t>
  </si>
  <si>
    <t>ประเภททรัพย์สิน</t>
  </si>
  <si>
    <t>A001</t>
  </si>
  <si>
    <t>โต๊สำนักงาน</t>
  </si>
  <si>
    <t>เครื่องใช้สำนักงาน</t>
  </si>
  <si>
    <t>บริษัท กขค จำกัด</t>
  </si>
  <si>
    <t>ประเภทการคำนวณค่าเสื่อมราคา</t>
  </si>
  <si>
    <t>B001</t>
  </si>
  <si>
    <t>เครื่องจักรและอุปกรณ์</t>
  </si>
  <si>
    <t>เครื่องตัดลวด</t>
  </si>
  <si>
    <t>C001</t>
  </si>
  <si>
    <t>ยานพาหนะ</t>
  </si>
  <si>
    <t>รถยนต์ TOYOTA</t>
  </si>
  <si>
    <t>D001</t>
  </si>
  <si>
    <t>อาคาร</t>
  </si>
  <si>
    <t>อาคาร A</t>
  </si>
  <si>
    <t>มูลค่าตามบัญชียกไป</t>
  </si>
  <si>
    <t>อายุการใช้งานทั้งหมด (วัน)</t>
  </si>
  <si>
    <t>อายุการใช้งานที่ผ่านมา (วัน)</t>
  </si>
  <si>
    <t>วันที่สิ้นสุดอายุ</t>
  </si>
  <si>
    <t>A002</t>
  </si>
  <si>
    <t>เครื่องถ่ายเอกสาร</t>
  </si>
  <si>
    <t>B002</t>
  </si>
  <si>
    <t>เครืองปั่นไฟ</t>
  </si>
  <si>
    <t>C002</t>
  </si>
  <si>
    <t>รถยนต์ ISUZU</t>
  </si>
  <si>
    <t>D002</t>
  </si>
  <si>
    <t>อาคาร B</t>
  </si>
  <si>
    <t>(blank)</t>
  </si>
  <si>
    <t>Grand Total</t>
  </si>
  <si>
    <t>เครื่องใช้สำนักงาน Total</t>
  </si>
  <si>
    <t>เครื่องจักรและอุปกรณ์ Total</t>
  </si>
  <si>
    <t>ยานพาหนะ Total</t>
  </si>
  <si>
    <t>อาคาร Total</t>
  </si>
  <si>
    <t>Sum of ราคาทุน</t>
  </si>
  <si>
    <t>Values</t>
  </si>
  <si>
    <t>Sum of ค่าเสื่อมสะสมยกมา</t>
  </si>
  <si>
    <t>Sum of ค่าเสื่อมราคา</t>
  </si>
  <si>
    <t>Sum of ค่าเสื่อมสะสมยกไป</t>
  </si>
  <si>
    <t>Sum of มูลค่าตามบัญชียกไป</t>
  </si>
  <si>
    <t>วันสิ้นงวดบัญชี</t>
  </si>
  <si>
    <t>ผู้จัดทำ :</t>
  </si>
  <si>
    <t>บัญชีคลับ (cpdtutor.com)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</si>
</sst>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[$-409]d\-mmm\-yy;@"/>
    <numFmt numFmtId="188" formatCode="0.00_);[Red]\(0.00\)"/>
  </numFmts>
  <fonts count="6" x14ac:knownFonts="1">
    <font>
      <sz val="11"/>
      <color theme="1"/>
      <name val="Tahoma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9" fontId="1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187" fontId="1" fillId="2" borderId="1" xfId="0" applyNumberFormat="1" applyFont="1" applyFill="1" applyBorder="1" applyAlignment="1">
      <alignment horizontal="center" wrapText="1"/>
    </xf>
    <xf numFmtId="187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4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/>
    <xf numFmtId="40" fontId="1" fillId="0" borderId="0" xfId="0" applyNumberFormat="1" applyFont="1"/>
    <xf numFmtId="40" fontId="1" fillId="2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187" fontId="1" fillId="0" borderId="0" xfId="0" applyNumberFormat="1" applyFont="1"/>
    <xf numFmtId="187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87" fontId="1" fillId="0" borderId="0" xfId="0" applyNumberFormat="1" applyFont="1" applyFill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 vertical="top"/>
    </xf>
    <xf numFmtId="187" fontId="1" fillId="2" borderId="0" xfId="0" applyNumberFormat="1" applyFont="1" applyFill="1"/>
    <xf numFmtId="0" fontId="4" fillId="3" borderId="0" xfId="0" applyFont="1" applyFill="1" applyAlignment="1">
      <alignment horizontal="left"/>
    </xf>
    <xf numFmtId="187" fontId="4" fillId="3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pivotButton="1" applyFont="1"/>
    <xf numFmtId="40" fontId="5" fillId="0" borderId="0" xfId="0" applyNumberFormat="1" applyFont="1"/>
    <xf numFmtId="188" fontId="5" fillId="0" borderId="0" xfId="0" applyNumberFormat="1" applyFont="1"/>
    <xf numFmtId="9" fontId="5" fillId="0" borderId="0" xfId="0" applyNumberFormat="1" applyFont="1"/>
    <xf numFmtId="187" fontId="5" fillId="0" borderId="0" xfId="0" applyNumberFormat="1" applyFont="1"/>
    <xf numFmtId="0" fontId="5" fillId="5" borderId="0" xfId="0" applyFont="1" applyFill="1"/>
    <xf numFmtId="40" fontId="5" fillId="5" borderId="0" xfId="0" applyNumberFormat="1" applyFont="1" applyFill="1"/>
    <xf numFmtId="40" fontId="5" fillId="0" borderId="0" xfId="0" applyNumberFormat="1" applyFont="1" applyAlignment="1">
      <alignment horizontal="center" wrapText="1"/>
    </xf>
  </cellXfs>
  <cellStyles count="1">
    <cellStyle name="Normal" xfId="0" builtinId="0"/>
  </cellStyles>
  <dxfs count="68">
    <dxf>
      <numFmt numFmtId="189" formatCode="#,##0.00_);[Red]\(#,##0.00\)"/>
    </dxf>
    <dxf>
      <numFmt numFmtId="189" formatCode="#,##0.00_);[Red]\(#,##0.00\)"/>
    </dxf>
    <dxf>
      <alignment horizontal="center" readingOrder="0"/>
    </dxf>
    <dxf>
      <alignment wrapText="1" readingOrder="0"/>
    </dxf>
    <dxf>
      <fill>
        <patternFill patternType="solid">
          <bgColor theme="7" tint="0.79998168889431442"/>
        </patternFill>
      </fill>
    </dxf>
    <dxf>
      <numFmt numFmtId="189" formatCode="#,##0.00_);[Red]\(#,##0.00\)"/>
    </dxf>
    <dxf>
      <numFmt numFmtId="189" formatCode="#,##0.00_);[Red]\(#,##0.00\)"/>
    </dxf>
    <dxf>
      <numFmt numFmtId="189" formatCode="#,##0.00_);[Red]\(#,##0.00\)"/>
    </dxf>
    <dxf>
      <numFmt numFmtId="188" formatCode="0.00_);[Red]\(0.00\)"/>
    </dxf>
    <dxf>
      <numFmt numFmtId="188" formatCode="0.00_);[Red]\(0.00\)"/>
    </dxf>
    <dxf>
      <numFmt numFmtId="188" formatCode="0.00_);[Red]\(0.00\)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87" formatCode="[$-409]d\-mmm\-yy;@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8.1" refreshedDate="42684.023312037039" createdVersion="5" refreshedVersion="5" minRefreshableVersion="3" recordCount="17">
  <cacheSource type="worksheet">
    <worksheetSource ref="A1:N1048576" sheet="ข้อมูลทะเบียนทรัพย์สิน"/>
  </cacheSource>
  <cacheFields count="14">
    <cacheField name="รหัสทรัพย์สิน" numFmtId="0">
      <sharedItems containsBlank="1" count="9">
        <s v="A001"/>
        <s v="A002"/>
        <s v="B001"/>
        <s v="B002"/>
        <s v="C001"/>
        <s v="C002"/>
        <s v="D001"/>
        <s v="D002"/>
        <m/>
      </sharedItems>
    </cacheField>
    <cacheField name="ประเภททรัพย์สิน" numFmtId="0">
      <sharedItems containsBlank="1" count="5">
        <s v="เครื่องใช้สำนักงาน"/>
        <s v="เครื่องจักรและอุปกรณ์"/>
        <s v="ยานพาหนะ"/>
        <s v="อาคาร"/>
        <m/>
      </sharedItems>
    </cacheField>
    <cacheField name="รายละเอียดทรัพย์สิน" numFmtId="0">
      <sharedItems containsBlank="1" count="9">
        <s v="โต๊สำนักงาน"/>
        <s v="เครื่องถ่ายเอกสาร"/>
        <s v="เครื่องตัดลวด"/>
        <s v="เครืองปั่นไฟ"/>
        <s v="รถยนต์ TOYOTA"/>
        <s v="รถยนต์ ISUZU"/>
        <s v="อาคาร A"/>
        <s v="อาคาร B"/>
        <m/>
      </sharedItems>
    </cacheField>
    <cacheField name="อัตราค่าเสื่อมราคาต่อปี" numFmtId="0">
      <sharedItems containsString="0" containsBlank="1" containsNumber="1" minValue="0.05" maxValue="0.2" count="3">
        <n v="0.2"/>
        <n v="0.05"/>
        <m/>
      </sharedItems>
    </cacheField>
    <cacheField name="วันที่ซื้อ" numFmtId="0">
      <sharedItems containsNonDate="0" containsDate="1" containsString="0" containsBlank="1" minDate="1995-07-30T00:00:00" maxDate="2015-12-31T00:00:00" count="9">
        <d v="2015-02-02T00:00:00"/>
        <d v="2011-03-01T00:00:00"/>
        <d v="2008-05-05T00:00:00"/>
        <d v="2015-12-30T00:00:00"/>
        <d v="2013-06-20T00:00:00"/>
        <d v="2005-01-01T00:00:00"/>
        <d v="1995-07-30T00:00:00"/>
        <d v="1999-07-30T00:00:00"/>
        <m/>
      </sharedItems>
    </cacheField>
    <cacheField name="วันที่สิ้นสุดอายุ" numFmtId="0">
      <sharedItems containsNonDate="0" containsDate="1" containsString="0" containsBlank="1" minDate="2009-12-31T00:00:00" maxDate="2020-12-29T00:00:00"/>
    </cacheField>
    <cacheField name="อายุการใช้งานทั้งหมด (วัน)" numFmtId="3">
      <sharedItems containsString="0" containsBlank="1" containsNumber="1" containsInteger="1" minValue="1825" maxValue="7300"/>
    </cacheField>
    <cacheField name="อายุการใช้งานที่ผ่านมา (วัน)" numFmtId="0">
      <sharedItems containsString="0" containsBlank="1" containsNumber="1" containsInteger="1" minValue="2" maxValue="7460"/>
    </cacheField>
    <cacheField name="ประเภทการคำนวณค่าเสื่อมราคา" numFmtId="0">
      <sharedItems containsBlank="1"/>
    </cacheField>
    <cacheField name="ราคาทุน" numFmtId="40">
      <sharedItems containsString="0" containsBlank="1" containsNumber="1" containsInteger="1" minValue="1000" maxValue="1500000"/>
    </cacheField>
    <cacheField name="ค่าเสื่อมสะสมยกมา" numFmtId="40">
      <sharedItems containsString="0" containsBlank="1" containsNumber="1" minValue="0" maxValue="1157671.2328767122"/>
    </cacheField>
    <cacheField name="ค่าเสื่อมราคา" numFmtId="40">
      <sharedItems containsString="0" containsBlank="1" containsNumber="1" minValue="0" maxValue="75000"/>
    </cacheField>
    <cacheField name="ค่าเสื่อมสะสมยกไป" numFmtId="0">
      <sharedItems containsString="0" containsBlank="1" containsNumber="1" minValue="5.4794520547945202" maxValue="1232671.2328767122"/>
    </cacheField>
    <cacheField name="มูลค่าตามบัญชียกไป" numFmtId="0">
      <sharedItems containsString="0" containsBlank="1" containsNumber="1" minValue="1" maxValue="267328.767123287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x v="0"/>
    <x v="0"/>
    <d v="2020-02-01T00:00:00"/>
    <n v="1825"/>
    <n v="333"/>
    <s v="ซื้อระหว่างปี"/>
    <n v="1000"/>
    <n v="0"/>
    <n v="182.46575342465752"/>
    <n v="182.46575342465752"/>
    <n v="817.53424657534242"/>
  </r>
  <r>
    <x v="1"/>
    <x v="0"/>
    <x v="1"/>
    <x v="0"/>
    <x v="1"/>
    <d v="2016-02-28T00:00:00"/>
    <n v="1825"/>
    <n v="1767"/>
    <s v="คิดค่าเสื่อมราคาเต็มปี"/>
    <n v="8000"/>
    <n v="6145.7534246575342"/>
    <n v="1600"/>
    <n v="7745.7534246575342"/>
    <n v="254.2465753424658"/>
  </r>
  <r>
    <x v="2"/>
    <x v="1"/>
    <x v="2"/>
    <x v="0"/>
    <x v="2"/>
    <d v="2013-05-04T00:00:00"/>
    <n v="1825"/>
    <n v="2797"/>
    <s v="คิดค่าเสื่อมราคาหมดแล้วตั้งแต่ต้นปี"/>
    <n v="2000"/>
    <n v="1999"/>
    <n v="0"/>
    <n v="1999"/>
    <n v="1"/>
  </r>
  <r>
    <x v="3"/>
    <x v="1"/>
    <x v="3"/>
    <x v="0"/>
    <x v="3"/>
    <d v="2020-12-28T00:00:00"/>
    <n v="1825"/>
    <n v="2"/>
    <s v="ซื้อระหว่างปี"/>
    <n v="5000"/>
    <n v="0"/>
    <n v="5.4794520547945202"/>
    <n v="5.4794520547945202"/>
    <n v="4994.5205479452052"/>
  </r>
  <r>
    <x v="4"/>
    <x v="2"/>
    <x v="4"/>
    <x v="0"/>
    <x v="4"/>
    <d v="2018-06-19T00:00:00"/>
    <n v="1825"/>
    <n v="925"/>
    <s v="คิดค่าเสื่อมราคาเต็มปี"/>
    <n v="3000"/>
    <n v="920.54794520547955"/>
    <n v="600"/>
    <n v="1520.5479452054797"/>
    <n v="1479.4520547945203"/>
  </r>
  <r>
    <x v="5"/>
    <x v="2"/>
    <x v="5"/>
    <x v="0"/>
    <x v="5"/>
    <d v="2009-12-31T00:00:00"/>
    <n v="1825"/>
    <n v="4017"/>
    <s v="คิดค่าเสื่อมราคาหมดแล้วตั้งแต่ต้นปี"/>
    <n v="4000"/>
    <n v="3999"/>
    <n v="0"/>
    <n v="3999"/>
    <n v="1"/>
  </r>
  <r>
    <x v="6"/>
    <x v="3"/>
    <x v="6"/>
    <x v="1"/>
    <x v="6"/>
    <d v="2015-07-25T00:00:00"/>
    <n v="7300"/>
    <n v="7460"/>
    <s v="ค่าเสื่อมราคาหมดในระหว่างปี"/>
    <n v="1000000"/>
    <n v="971917.80821917811"/>
    <n v="28081.191780821886"/>
    <n v="999999"/>
    <n v="1"/>
  </r>
  <r>
    <x v="7"/>
    <x v="3"/>
    <x v="7"/>
    <x v="1"/>
    <x v="7"/>
    <d v="2019-07-25T00:00:00"/>
    <n v="7300"/>
    <n v="5999"/>
    <s v="คิดค่าเสื่อมราคาเต็มปี"/>
    <n v="1500000"/>
    <n v="1157671.2328767122"/>
    <n v="75000"/>
    <n v="1232671.2328767122"/>
    <n v="267328.76712328778"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  <r>
    <x v="8"/>
    <x v="4"/>
    <x v="8"/>
    <x v="2"/>
    <x v="8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J20" firstHeaderRow="1" firstDataRow="2" firstDataCol="5"/>
  <pivotFields count="14"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>
      <items count="6">
        <item x="0"/>
        <item x="1"/>
        <item x="2"/>
        <item x="3"/>
        <item sd="0" x="4"/>
        <item t="default"/>
      </items>
    </pivotField>
    <pivotField axis="axisRow" compact="0" outline="0" showAll="0" defaultSubtotal="0">
      <items count="9">
        <item x="2"/>
        <item x="1"/>
        <item x="3"/>
        <item x="0"/>
        <item x="5"/>
        <item x="4"/>
        <item x="6"/>
        <item x="7"/>
        <item x="8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10">
        <item x="6"/>
        <item x="7"/>
        <item x="5"/>
        <item x="2"/>
        <item x="1"/>
        <item x="4"/>
        <item x="0"/>
        <item x="3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5">
    <field x="1"/>
    <field x="0"/>
    <field x="2"/>
    <field x="3"/>
    <field x="4"/>
  </rowFields>
  <rowItems count="14">
    <i>
      <x/>
      <x/>
      <x v="3"/>
      <x v="1"/>
      <x v="6"/>
    </i>
    <i r="1">
      <x v="1"/>
      <x v="1"/>
      <x v="1"/>
      <x v="4"/>
    </i>
    <i t="default">
      <x/>
    </i>
    <i>
      <x v="1"/>
      <x v="2"/>
      <x/>
      <x v="1"/>
      <x v="3"/>
    </i>
    <i r="1">
      <x v="3"/>
      <x v="2"/>
      <x v="1"/>
      <x v="7"/>
    </i>
    <i t="default">
      <x v="1"/>
    </i>
    <i>
      <x v="2"/>
      <x v="4"/>
      <x v="5"/>
      <x v="1"/>
      <x v="5"/>
    </i>
    <i r="1">
      <x v="5"/>
      <x v="4"/>
      <x v="1"/>
      <x v="2"/>
    </i>
    <i t="default">
      <x v="2"/>
    </i>
    <i>
      <x v="3"/>
      <x v="6"/>
      <x v="6"/>
      <x/>
      <x/>
    </i>
    <i r="1">
      <x v="7"/>
      <x v="7"/>
      <x/>
      <x v="1"/>
    </i>
    <i t="default"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ราคาทุน" fld="9" baseField="4" baseItem="6" numFmtId="40"/>
    <dataField name="Sum of ค่าเสื่อมสะสมยกมา" fld="10" baseField="4" baseItem="6" numFmtId="188"/>
    <dataField name="Sum of ค่าเสื่อมราคา" fld="11" baseField="4" baseItem="6" numFmtId="40"/>
    <dataField name="Sum of ค่าเสื่อมสะสมยกไป" fld="12" baseField="4" baseItem="4" numFmtId="40"/>
    <dataField name="Sum of มูลค่าตามบัญชียกไป" fld="13" baseField="4" baseItem="6" numFmtId="40"/>
  </dataFields>
  <formats count="68">
    <format dxfId="67">
      <pivotArea type="all" dataOnly="0" outline="0" fieldPosition="0"/>
    </format>
    <format dxfId="66">
      <pivotArea outline="0" collapsedLevelsAreSubtotals="1" fieldPosition="0"/>
    </format>
    <format dxfId="65">
      <pivotArea type="topRight" dataOnly="0" labelOnly="1" outline="0" fieldPosition="0"/>
    </format>
    <format dxfId="64">
      <pivotArea dataOnly="0" labelOnly="1" outline="0" fieldPosition="0">
        <references count="1">
          <reference field="1" count="0"/>
        </references>
      </pivotArea>
    </format>
    <format dxfId="63">
      <pivotArea dataOnly="0" labelOnly="1" grandRow="1" outline="0" fieldPosition="0"/>
    </format>
    <format dxfId="62">
      <pivotArea dataOnly="0" labelOnly="1" outline="0" fieldPosition="0">
        <references count="2">
          <reference field="0" count="2">
            <x v="0"/>
            <x v="1"/>
          </reference>
          <reference field="1" count="1" selected="0">
            <x v="0"/>
          </reference>
        </references>
      </pivotArea>
    </format>
    <format dxfId="61">
      <pivotArea dataOnly="0" labelOnly="1" outline="0" fieldPosition="0">
        <references count="2">
          <reference field="0" count="2">
            <x v="2"/>
            <x v="3"/>
          </reference>
          <reference field="1" count="1" selected="0">
            <x v="1"/>
          </reference>
        </references>
      </pivotArea>
    </format>
    <format dxfId="60">
      <pivotArea dataOnly="0" labelOnly="1" outline="0" fieldPosition="0">
        <references count="2">
          <reference field="0" count="2">
            <x v="4"/>
            <x v="5"/>
          </reference>
          <reference field="1" count="1" selected="0">
            <x v="2"/>
          </reference>
        </references>
      </pivotArea>
    </format>
    <format dxfId="59">
      <pivotArea dataOnly="0" labelOnly="1" outline="0" fieldPosition="0">
        <references count="2">
          <reference field="0" count="2">
            <x v="6"/>
            <x v="7"/>
          </reference>
          <reference field="1" count="1" selected="0">
            <x v="3"/>
          </reference>
        </references>
      </pivotArea>
    </format>
    <format dxfId="58">
      <pivotArea dataOnly="0" labelOnly="1" outline="0" fieldPosition="0">
        <references count="2">
          <reference field="0" count="1">
            <x v="8"/>
          </reference>
          <reference field="1" count="1" selected="0">
            <x v="4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4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6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"/>
          </reference>
          <reference field="2" count="1">
            <x v="7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8"/>
          </reference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grandRow="1" outline="0" fieldPosition="0"/>
    </format>
    <format dxfId="43">
      <pivotArea dataOnly="0" labelOnly="1" outline="0" fieldPosition="0">
        <references count="2">
          <reference field="0" count="2">
            <x v="0"/>
            <x v="1"/>
          </reference>
          <reference field="1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0" count="2">
            <x v="2"/>
            <x v="3"/>
          </reference>
          <reference field="1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0" count="2">
            <x v="4"/>
            <x v="5"/>
          </reference>
          <reference field="1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0" count="2">
            <x v="6"/>
            <x v="7"/>
          </reference>
          <reference field="1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0" count="1">
            <x v="8"/>
          </reference>
          <reference field="1" count="1" selected="0">
            <x v="4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0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2" count="1">
            <x v="4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3"/>
          </reference>
          <reference field="2" count="1">
            <x v="6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"/>
          </reference>
          <reference field="2" count="1">
            <x v="7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4"/>
          </reference>
          <reference field="2" count="1">
            <x v="8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1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4"/>
          </reference>
          <reference field="3" count="1">
            <x v="1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3"/>
          </reference>
          <reference field="2" count="1" selected="0">
            <x v="6"/>
          </reference>
          <reference field="3" count="1">
            <x v="0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"/>
          </reference>
          <reference field="2" count="1" selected="0">
            <x v="7"/>
          </reference>
          <reference field="3" count="1">
            <x v="0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4"/>
          </reference>
          <reference field="2" count="1" selected="0">
            <x v="8"/>
          </reference>
          <reference field="3" count="1">
            <x v="2"/>
          </reference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4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1"/>
          </reference>
          <reference field="4" count="1">
            <x v="7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5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3"/>
          </reference>
          <reference field="2" count="1" selected="0">
            <x v="6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"/>
          </reference>
          <reference field="2" count="1" selected="0">
            <x v="7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4"/>
          </reference>
          <reference field="2" count="1" selected="0">
            <x v="8"/>
          </reference>
          <reference field="3" count="1" selected="0">
            <x v="2"/>
          </reference>
          <reference field="4" count="1">
            <x v="8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">
      <pivotArea type="topRight" dataOnly="0" labelOnly="1" outline="0" fieldPosition="0"/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">
      <pivotArea dataOnly="0" outline="0" fieldPosition="0">
        <references count="1">
          <reference field="1" count="0" defaultSubtotal="1"/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6" sqref="G26"/>
    </sheetView>
  </sheetViews>
  <sheetFormatPr defaultColWidth="9.09765625" defaultRowHeight="13.2" x14ac:dyDescent="0.25"/>
  <cols>
    <col min="1" max="1" width="24.296875" style="2" bestFit="1" customWidth="1"/>
    <col min="2" max="2" width="14.59765625" style="2" customWidth="1"/>
    <col min="3" max="3" width="19.296875" style="2" customWidth="1"/>
    <col min="4" max="4" width="13.8984375" style="4" customWidth="1"/>
    <col min="5" max="5" width="9.3984375" style="15" customWidth="1"/>
    <col min="6" max="6" width="12.296875" style="12" customWidth="1"/>
    <col min="7" max="7" width="14.59765625" style="12" customWidth="1"/>
    <col min="8" max="8" width="10.69921875" style="12" customWidth="1"/>
    <col min="9" max="9" width="14.59765625" style="12" customWidth="1"/>
    <col min="10" max="10" width="10.69921875" style="12" customWidth="1"/>
    <col min="11" max="16384" width="9.09765625" style="2"/>
  </cols>
  <sheetData>
    <row r="1" spans="1:11" ht="17.399999999999999" x14ac:dyDescent="0.3">
      <c r="A1" s="2" t="s">
        <v>8</v>
      </c>
      <c r="B1" s="24" t="s">
        <v>14</v>
      </c>
      <c r="C1" s="21"/>
    </row>
    <row r="2" spans="1:11" ht="17.399999999999999" x14ac:dyDescent="0.3">
      <c r="A2" s="2" t="s">
        <v>9</v>
      </c>
      <c r="B2" s="25">
        <v>42369</v>
      </c>
      <c r="C2" s="21"/>
    </row>
    <row r="3" spans="1:11" ht="17.399999999999999" x14ac:dyDescent="0.3">
      <c r="A3" s="22" t="s">
        <v>50</v>
      </c>
      <c r="B3" s="25" t="s">
        <v>51</v>
      </c>
      <c r="C3" s="21"/>
    </row>
    <row r="4" spans="1:11" x14ac:dyDescent="0.25">
      <c r="B4" s="20"/>
    </row>
    <row r="5" spans="1:11" ht="13.8" x14ac:dyDescent="0.25">
      <c r="A5" s="26"/>
      <c r="B5" s="26"/>
      <c r="C5" s="26"/>
      <c r="D5" s="26"/>
      <c r="E5" s="26"/>
      <c r="F5" s="27" t="s">
        <v>44</v>
      </c>
      <c r="G5" s="29"/>
      <c r="H5" s="29"/>
      <c r="I5" s="29"/>
      <c r="J5" s="29"/>
      <c r="K5"/>
    </row>
    <row r="6" spans="1:11" s="18" customFormat="1" ht="39.6" x14ac:dyDescent="0.25">
      <c r="A6" s="27" t="s">
        <v>10</v>
      </c>
      <c r="B6" s="27" t="s">
        <v>0</v>
      </c>
      <c r="C6" s="27" t="s">
        <v>1</v>
      </c>
      <c r="D6" s="27" t="s">
        <v>7</v>
      </c>
      <c r="E6" s="27" t="s">
        <v>2</v>
      </c>
      <c r="F6" s="34" t="s">
        <v>43</v>
      </c>
      <c r="G6" s="34" t="s">
        <v>45</v>
      </c>
      <c r="H6" s="34" t="s">
        <v>46</v>
      </c>
      <c r="I6" s="34" t="s">
        <v>47</v>
      </c>
      <c r="J6" s="34" t="s">
        <v>48</v>
      </c>
      <c r="K6" s="19"/>
    </row>
    <row r="7" spans="1:11" ht="13.8" x14ac:dyDescent="0.25">
      <c r="A7" s="26" t="s">
        <v>13</v>
      </c>
      <c r="B7" s="26" t="s">
        <v>11</v>
      </c>
      <c r="C7" s="26" t="s">
        <v>12</v>
      </c>
      <c r="D7" s="30">
        <v>0.2</v>
      </c>
      <c r="E7" s="31">
        <v>42037</v>
      </c>
      <c r="F7" s="28">
        <v>1000</v>
      </c>
      <c r="G7" s="28">
        <v>0</v>
      </c>
      <c r="H7" s="28">
        <v>182.46575342465752</v>
      </c>
      <c r="I7" s="28">
        <v>182.46575342465752</v>
      </c>
      <c r="J7" s="28">
        <v>817.53424657534242</v>
      </c>
      <c r="K7"/>
    </row>
    <row r="8" spans="1:11" ht="13.8" x14ac:dyDescent="0.25">
      <c r="A8" s="26"/>
      <c r="B8" s="26" t="s">
        <v>29</v>
      </c>
      <c r="C8" s="26" t="s">
        <v>30</v>
      </c>
      <c r="D8" s="30">
        <v>0.2</v>
      </c>
      <c r="E8" s="31">
        <v>40603</v>
      </c>
      <c r="F8" s="28">
        <v>8000</v>
      </c>
      <c r="G8" s="28">
        <v>6145.7534246575342</v>
      </c>
      <c r="H8" s="28">
        <v>1600</v>
      </c>
      <c r="I8" s="28">
        <v>7745.7534246575342</v>
      </c>
      <c r="J8" s="28">
        <v>254.2465753424658</v>
      </c>
      <c r="K8"/>
    </row>
    <row r="9" spans="1:11" ht="13.8" x14ac:dyDescent="0.25">
      <c r="A9" s="32" t="s">
        <v>39</v>
      </c>
      <c r="B9" s="32"/>
      <c r="C9" s="32"/>
      <c r="D9" s="32"/>
      <c r="E9" s="32"/>
      <c r="F9" s="33">
        <v>9000</v>
      </c>
      <c r="G9" s="33">
        <v>6145.7534246575342</v>
      </c>
      <c r="H9" s="33">
        <v>1782.4657534246576</v>
      </c>
      <c r="I9" s="33">
        <v>7928.2191780821913</v>
      </c>
      <c r="J9" s="33">
        <v>1071.7808219178082</v>
      </c>
      <c r="K9"/>
    </row>
    <row r="10" spans="1:11" ht="13.8" x14ac:dyDescent="0.25">
      <c r="A10" s="26" t="s">
        <v>17</v>
      </c>
      <c r="B10" s="26" t="s">
        <v>16</v>
      </c>
      <c r="C10" s="26" t="s">
        <v>18</v>
      </c>
      <c r="D10" s="30">
        <v>0.2</v>
      </c>
      <c r="E10" s="31">
        <v>39573</v>
      </c>
      <c r="F10" s="28">
        <v>2000</v>
      </c>
      <c r="G10" s="28">
        <v>1999</v>
      </c>
      <c r="H10" s="28">
        <v>0</v>
      </c>
      <c r="I10" s="28">
        <v>1999</v>
      </c>
      <c r="J10" s="28">
        <v>1</v>
      </c>
      <c r="K10"/>
    </row>
    <row r="11" spans="1:11" ht="13.8" x14ac:dyDescent="0.25">
      <c r="A11" s="26"/>
      <c r="B11" s="26" t="s">
        <v>31</v>
      </c>
      <c r="C11" s="26" t="s">
        <v>32</v>
      </c>
      <c r="D11" s="30">
        <v>0.2</v>
      </c>
      <c r="E11" s="31">
        <v>42368</v>
      </c>
      <c r="F11" s="28">
        <v>5000</v>
      </c>
      <c r="G11" s="28">
        <v>0</v>
      </c>
      <c r="H11" s="28">
        <v>5.4794520547945202</v>
      </c>
      <c r="I11" s="28">
        <v>5.4794520547945202</v>
      </c>
      <c r="J11" s="28">
        <v>4994.5205479452052</v>
      </c>
      <c r="K11"/>
    </row>
    <row r="12" spans="1:11" ht="13.8" x14ac:dyDescent="0.25">
      <c r="A12" s="32" t="s">
        <v>40</v>
      </c>
      <c r="B12" s="32"/>
      <c r="C12" s="32"/>
      <c r="D12" s="32"/>
      <c r="E12" s="32"/>
      <c r="F12" s="33">
        <v>7000</v>
      </c>
      <c r="G12" s="33">
        <v>1999</v>
      </c>
      <c r="H12" s="33">
        <v>5.4794520547945202</v>
      </c>
      <c r="I12" s="33">
        <v>2004.4794520547946</v>
      </c>
      <c r="J12" s="33">
        <v>4995.5205479452052</v>
      </c>
      <c r="K12"/>
    </row>
    <row r="13" spans="1:11" ht="13.8" x14ac:dyDescent="0.25">
      <c r="A13" s="26" t="s">
        <v>20</v>
      </c>
      <c r="B13" s="26" t="s">
        <v>19</v>
      </c>
      <c r="C13" s="26" t="s">
        <v>21</v>
      </c>
      <c r="D13" s="30">
        <v>0.2</v>
      </c>
      <c r="E13" s="31">
        <v>41445</v>
      </c>
      <c r="F13" s="28">
        <v>3000</v>
      </c>
      <c r="G13" s="28">
        <v>920.54794520547955</v>
      </c>
      <c r="H13" s="28">
        <v>600</v>
      </c>
      <c r="I13" s="28">
        <v>1520.5479452054797</v>
      </c>
      <c r="J13" s="28">
        <v>1479.4520547945203</v>
      </c>
      <c r="K13"/>
    </row>
    <row r="14" spans="1:11" ht="13.8" x14ac:dyDescent="0.25">
      <c r="A14" s="26"/>
      <c r="B14" s="26" t="s">
        <v>33</v>
      </c>
      <c r="C14" s="26" t="s">
        <v>34</v>
      </c>
      <c r="D14" s="30">
        <v>0.2</v>
      </c>
      <c r="E14" s="31">
        <v>38353</v>
      </c>
      <c r="F14" s="28">
        <v>4000</v>
      </c>
      <c r="G14" s="28">
        <v>3999</v>
      </c>
      <c r="H14" s="28">
        <v>0</v>
      </c>
      <c r="I14" s="28">
        <v>3999</v>
      </c>
      <c r="J14" s="28">
        <v>1</v>
      </c>
      <c r="K14"/>
    </row>
    <row r="15" spans="1:11" ht="13.8" x14ac:dyDescent="0.25">
      <c r="A15" s="32" t="s">
        <v>41</v>
      </c>
      <c r="B15" s="32"/>
      <c r="C15" s="32"/>
      <c r="D15" s="32"/>
      <c r="E15" s="32"/>
      <c r="F15" s="33">
        <v>7000</v>
      </c>
      <c r="G15" s="33">
        <v>4919.5479452054797</v>
      </c>
      <c r="H15" s="33">
        <v>600</v>
      </c>
      <c r="I15" s="33">
        <v>5519.5479452054797</v>
      </c>
      <c r="J15" s="33">
        <v>1480.4520547945203</v>
      </c>
      <c r="K15"/>
    </row>
    <row r="16" spans="1:11" ht="13.8" x14ac:dyDescent="0.25">
      <c r="A16" s="26" t="s">
        <v>23</v>
      </c>
      <c r="B16" s="26" t="s">
        <v>22</v>
      </c>
      <c r="C16" s="26" t="s">
        <v>24</v>
      </c>
      <c r="D16" s="30">
        <v>0.05</v>
      </c>
      <c r="E16" s="31">
        <v>34910</v>
      </c>
      <c r="F16" s="28">
        <v>1000000</v>
      </c>
      <c r="G16" s="28">
        <v>971917.80821917811</v>
      </c>
      <c r="H16" s="28">
        <v>28081.191780821886</v>
      </c>
      <c r="I16" s="28">
        <v>999999</v>
      </c>
      <c r="J16" s="28">
        <v>1</v>
      </c>
      <c r="K16"/>
    </row>
    <row r="17" spans="1:11" ht="13.8" x14ac:dyDescent="0.25">
      <c r="A17" s="26"/>
      <c r="B17" s="26" t="s">
        <v>35</v>
      </c>
      <c r="C17" s="26" t="s">
        <v>36</v>
      </c>
      <c r="D17" s="30">
        <v>0.05</v>
      </c>
      <c r="E17" s="31">
        <v>36371</v>
      </c>
      <c r="F17" s="28">
        <v>1500000</v>
      </c>
      <c r="G17" s="28">
        <v>1157671.2328767122</v>
      </c>
      <c r="H17" s="28">
        <v>75000</v>
      </c>
      <c r="I17" s="28">
        <v>1232671.2328767122</v>
      </c>
      <c r="J17" s="28">
        <v>267328.76712328778</v>
      </c>
      <c r="K17"/>
    </row>
    <row r="18" spans="1:11" ht="13.8" x14ac:dyDescent="0.25">
      <c r="A18" s="32" t="s">
        <v>42</v>
      </c>
      <c r="B18" s="32"/>
      <c r="C18" s="32"/>
      <c r="D18" s="32"/>
      <c r="E18" s="32"/>
      <c r="F18" s="33">
        <v>2500000</v>
      </c>
      <c r="G18" s="33">
        <v>2129589.0410958901</v>
      </c>
      <c r="H18" s="33">
        <v>103081.19178082189</v>
      </c>
      <c r="I18" s="33">
        <v>2232670.2328767125</v>
      </c>
      <c r="J18" s="33">
        <v>267329.76712328778</v>
      </c>
      <c r="K18"/>
    </row>
    <row r="19" spans="1:11" ht="13.8" x14ac:dyDescent="0.25">
      <c r="A19" s="26" t="s">
        <v>37</v>
      </c>
      <c r="B19" s="26"/>
      <c r="C19" s="26"/>
      <c r="D19" s="26"/>
      <c r="E19" s="26"/>
      <c r="F19" s="28"/>
      <c r="G19" s="28"/>
      <c r="H19" s="28"/>
      <c r="I19" s="28"/>
      <c r="J19" s="28"/>
      <c r="K19"/>
    </row>
    <row r="20" spans="1:11" ht="13.8" x14ac:dyDescent="0.25">
      <c r="A20" s="31" t="s">
        <v>38</v>
      </c>
      <c r="B20" s="31"/>
      <c r="C20" s="31"/>
      <c r="D20" s="31"/>
      <c r="E20" s="31"/>
      <c r="F20" s="28">
        <v>2523000</v>
      </c>
      <c r="G20" s="28">
        <v>2142653.3424657532</v>
      </c>
      <c r="H20" s="28">
        <v>105469.13698630134</v>
      </c>
      <c r="I20" s="28">
        <v>2248122.4794520549</v>
      </c>
      <c r="J20" s="28">
        <v>274877.52054794529</v>
      </c>
      <c r="K20"/>
    </row>
    <row r="21" spans="1:11" ht="13.8" x14ac:dyDescent="0.25">
      <c r="A21"/>
      <c r="B21"/>
      <c r="C21"/>
      <c r="D21"/>
      <c r="E21"/>
      <c r="F21" s="17"/>
      <c r="G21" s="17"/>
      <c r="H21" s="17"/>
      <c r="I21" s="17"/>
      <c r="J21" s="17"/>
      <c r="K21"/>
    </row>
    <row r="22" spans="1:11" ht="13.8" x14ac:dyDescent="0.25">
      <c r="A22"/>
      <c r="B22"/>
      <c r="C22"/>
      <c r="D22"/>
      <c r="E22" s="16"/>
      <c r="F22" s="17"/>
      <c r="G22" s="17"/>
      <c r="H22" s="17"/>
      <c r="I22" s="17"/>
      <c r="J22" s="17"/>
      <c r="K22"/>
    </row>
    <row r="23" spans="1:11" ht="13.8" x14ac:dyDescent="0.25">
      <c r="A23"/>
      <c r="B23"/>
      <c r="C23"/>
      <c r="D23"/>
      <c r="E23" s="16"/>
      <c r="F23" s="17"/>
      <c r="G23" s="17"/>
      <c r="H23" s="17"/>
      <c r="I23" s="17"/>
      <c r="J23" s="17"/>
      <c r="K23"/>
    </row>
    <row r="24" spans="1:11" ht="13.8" x14ac:dyDescent="0.25">
      <c r="A24"/>
      <c r="B24"/>
      <c r="C24"/>
      <c r="D24"/>
      <c r="E24" s="16"/>
      <c r="F24" s="17"/>
      <c r="G24" s="17"/>
      <c r="H24" s="17"/>
      <c r="I24" s="17"/>
      <c r="J24" s="17"/>
      <c r="K24"/>
    </row>
    <row r="25" spans="1:11" ht="13.8" x14ac:dyDescent="0.25">
      <c r="A25"/>
      <c r="B25"/>
      <c r="C25"/>
      <c r="D25"/>
      <c r="E25" s="16"/>
      <c r="F25" s="17"/>
      <c r="G25" s="17"/>
      <c r="H25" s="17"/>
      <c r="I25" s="17"/>
      <c r="J25" s="17"/>
      <c r="K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"/>
  <sheetViews>
    <sheetView tabSelected="1" zoomScale="82" zoomScaleNormal="82" workbookViewId="0">
      <selection activeCell="A2" sqref="A2"/>
    </sheetView>
  </sheetViews>
  <sheetFormatPr defaultColWidth="9.09765625" defaultRowHeight="13.2" x14ac:dyDescent="0.25"/>
  <cols>
    <col min="1" max="1" width="13.09765625" style="2" customWidth="1"/>
    <col min="2" max="2" width="19.296875" style="1" customWidth="1"/>
    <col min="3" max="3" width="15.3984375" style="2" customWidth="1"/>
    <col min="4" max="4" width="9.3984375" style="4" customWidth="1"/>
    <col min="5" max="6" width="11" style="8" customWidth="1"/>
    <col min="7" max="7" width="11.59765625" style="9" customWidth="1"/>
    <col min="8" max="8" width="10.59765625" style="9" customWidth="1"/>
    <col min="9" max="9" width="27.09765625" style="9" customWidth="1"/>
    <col min="10" max="10" width="12.69921875" style="12" customWidth="1"/>
    <col min="11" max="12" width="12.8984375" style="12" bestFit="1" customWidth="1"/>
    <col min="13" max="13" width="13.59765625" style="12" customWidth="1"/>
    <col min="14" max="14" width="13.3984375" style="12" bestFit="1" customWidth="1"/>
    <col min="15" max="15" width="9.09765625" style="2"/>
    <col min="16" max="16" width="12" style="2" bestFit="1" customWidth="1"/>
    <col min="17" max="17" width="10.09765625" style="2" bestFit="1" customWidth="1"/>
    <col min="18" max="16384" width="9.09765625" style="2"/>
  </cols>
  <sheetData>
    <row r="1" spans="1:18" ht="41.25" customHeight="1" x14ac:dyDescent="0.25">
      <c r="A1" s="5" t="s">
        <v>0</v>
      </c>
      <c r="B1" s="5" t="s">
        <v>10</v>
      </c>
      <c r="C1" s="5" t="s">
        <v>1</v>
      </c>
      <c r="D1" s="6" t="s">
        <v>7</v>
      </c>
      <c r="E1" s="7" t="s">
        <v>2</v>
      </c>
      <c r="F1" s="10" t="s">
        <v>28</v>
      </c>
      <c r="G1" s="10" t="s">
        <v>26</v>
      </c>
      <c r="H1" s="10" t="s">
        <v>27</v>
      </c>
      <c r="I1" s="10" t="s">
        <v>15</v>
      </c>
      <c r="J1" s="13" t="s">
        <v>3</v>
      </c>
      <c r="K1" s="13" t="s">
        <v>4</v>
      </c>
      <c r="L1" s="14" t="s">
        <v>5</v>
      </c>
      <c r="M1" s="14" t="s">
        <v>6</v>
      </c>
      <c r="N1" s="14" t="s">
        <v>25</v>
      </c>
      <c r="P1" s="2" t="s">
        <v>49</v>
      </c>
      <c r="Q1" s="23">
        <v>42369</v>
      </c>
    </row>
    <row r="2" spans="1:18" x14ac:dyDescent="0.25">
      <c r="A2" s="1" t="s">
        <v>11</v>
      </c>
      <c r="B2" s="3" t="s">
        <v>13</v>
      </c>
      <c r="C2" s="3" t="s">
        <v>12</v>
      </c>
      <c r="D2" s="4">
        <v>0.2</v>
      </c>
      <c r="E2" s="8">
        <v>42037</v>
      </c>
      <c r="F2" s="8">
        <f>E2+G2</f>
        <v>43862</v>
      </c>
      <c r="G2" s="9">
        <f t="shared" ref="G2:G9" si="0">365/D2</f>
        <v>1825</v>
      </c>
      <c r="H2" s="9">
        <f>$Q$1-E2+1</f>
        <v>333</v>
      </c>
      <c r="I2" s="11" t="str">
        <f>IF(H2&lt;=365,"ซื้อระหว่างปี",IF(($Q$1-365+1&gt;F2),"คิดค่าเสื่อมราคาหมดแล้วตั้งแต่ต้นปี",IF(AND(($Q$1-F2)&lt;365,($Q$1-F2)&gt;0),"ค่าเสื่อมราคาหมดในระหว่างปี","คิดค่าเสื่อมราคาเต็มปี")))</f>
        <v>ซื้อระหว่างปี</v>
      </c>
      <c r="J2" s="12">
        <v>1000</v>
      </c>
      <c r="K2" s="12">
        <v>0</v>
      </c>
      <c r="L2" s="12">
        <f>IF(I2="ซื้อระหว่างปี",J2*H2/G2,IF(I2="คิดค่าเสื่อมราคาหมดแล้วตั้งแต่ต้นปี",0,IF(I2="คิดค่าเสื่อมราคาเต็มปี",J2*D2,IF(I2="ค่าเสื่อมราคาหมดในระหว่างปี",J2-K2-1))))</f>
        <v>182.46575342465752</v>
      </c>
      <c r="M2" s="12">
        <f>SUM(K2:L2)</f>
        <v>182.46575342465752</v>
      </c>
      <c r="N2" s="12">
        <f>J2-M2</f>
        <v>817.53424657534242</v>
      </c>
      <c r="R2" s="12"/>
    </row>
    <row r="3" spans="1:18" x14ac:dyDescent="0.25">
      <c r="A3" s="1" t="s">
        <v>29</v>
      </c>
      <c r="B3" s="3" t="s">
        <v>13</v>
      </c>
      <c r="C3" s="3" t="s">
        <v>30</v>
      </c>
      <c r="D3" s="4">
        <v>0.2</v>
      </c>
      <c r="E3" s="8">
        <v>40603</v>
      </c>
      <c r="F3" s="8">
        <f>E3+G3</f>
        <v>42428</v>
      </c>
      <c r="G3" s="9">
        <f t="shared" si="0"/>
        <v>1825</v>
      </c>
      <c r="H3" s="9">
        <f t="shared" ref="H3:H9" si="1">$Q$1-E3+1</f>
        <v>1767</v>
      </c>
      <c r="I3" s="11" t="str">
        <f t="shared" ref="I3:I9" si="2">IF(H3&lt;=365,"ซื้อระหว่างปี",IF(($Q$1-365+1&gt;F3),"คิดค่าเสื่อมราคาหมดแล้วตั้งแต่ต้นปี",IF(AND(($Q$1-F3)&lt;365,($Q$1-F3)&gt;0),"ค่าเสื่อมราคาหมดในระหว่างปี","คิดค่าเสื่อมราคาเต็มปี")))</f>
        <v>คิดค่าเสื่อมราคาเต็มปี</v>
      </c>
      <c r="J3" s="12">
        <v>8000</v>
      </c>
      <c r="K3" s="12">
        <v>6145.7534246575342</v>
      </c>
      <c r="L3" s="12">
        <f>IF(I3="ซื้อระหว่างปี",J3*H3/G3,IF(I3="คิดค่าเสื่อมราคาหมดแล้วตั้งแต่ต้นปี",0,IF(I3="คิดค่าเสื่อมราคาเต็มปี",J3*D3,IF(I3="ค่าเสื่อมราคาหมดในระหว่างปี",J3-K3-1))))</f>
        <v>1600</v>
      </c>
      <c r="M3" s="12">
        <f>SUM(K3:L3)</f>
        <v>7745.7534246575342</v>
      </c>
      <c r="N3" s="12">
        <f>J3-M3</f>
        <v>254.2465753424658</v>
      </c>
      <c r="R3" s="12"/>
    </row>
    <row r="4" spans="1:18" x14ac:dyDescent="0.25">
      <c r="A4" s="1" t="s">
        <v>16</v>
      </c>
      <c r="B4" s="3" t="s">
        <v>17</v>
      </c>
      <c r="C4" s="2" t="s">
        <v>18</v>
      </c>
      <c r="D4" s="4">
        <v>0.2</v>
      </c>
      <c r="E4" s="8">
        <v>39573</v>
      </c>
      <c r="F4" s="8">
        <f t="shared" ref="F4:F8" si="3">E4+G4</f>
        <v>41398</v>
      </c>
      <c r="G4" s="9">
        <f t="shared" si="0"/>
        <v>1825</v>
      </c>
      <c r="H4" s="9">
        <f t="shared" si="1"/>
        <v>2797</v>
      </c>
      <c r="I4" s="11" t="str">
        <f t="shared" si="2"/>
        <v>คิดค่าเสื่อมราคาหมดแล้วตั้งแต่ต้นปี</v>
      </c>
      <c r="J4" s="12">
        <v>2000</v>
      </c>
      <c r="K4" s="12">
        <v>1999</v>
      </c>
      <c r="L4" s="12">
        <f t="shared" ref="L4:L8" si="4">IF(I4="ซื้อระหว่างปี",J4*H4/G4,IF(I4="คิดค่าเสื่อมราคาหมดแล้วตั้งแต่ต้นปี",0,IF(I4="คิดค่าเสื่อมราคาเต็มปี",J4*D4,IF(I4="ค่าเสื่อมราคาหมดในระหว่างปี",J4-K4-1))))</f>
        <v>0</v>
      </c>
      <c r="M4" s="12">
        <f t="shared" ref="M4:M8" si="5">SUM(K4:L4)</f>
        <v>1999</v>
      </c>
      <c r="N4" s="12">
        <f t="shared" ref="N4:N8" si="6">J4-M4</f>
        <v>1</v>
      </c>
      <c r="R4" s="12"/>
    </row>
    <row r="5" spans="1:18" x14ac:dyDescent="0.25">
      <c r="A5" s="1" t="s">
        <v>31</v>
      </c>
      <c r="B5" s="3" t="s">
        <v>17</v>
      </c>
      <c r="C5" s="2" t="s">
        <v>32</v>
      </c>
      <c r="D5" s="4">
        <v>0.2</v>
      </c>
      <c r="E5" s="8">
        <v>42368</v>
      </c>
      <c r="F5" s="8">
        <f t="shared" ref="F5" si="7">E5+G5</f>
        <v>44193</v>
      </c>
      <c r="G5" s="9">
        <f t="shared" si="0"/>
        <v>1825</v>
      </c>
      <c r="H5" s="9">
        <f t="shared" si="1"/>
        <v>2</v>
      </c>
      <c r="I5" s="11" t="str">
        <f t="shared" si="2"/>
        <v>ซื้อระหว่างปี</v>
      </c>
      <c r="J5" s="12">
        <v>5000</v>
      </c>
      <c r="K5" s="12">
        <v>0</v>
      </c>
      <c r="L5" s="12">
        <f t="shared" ref="L5" si="8">IF(I5="ซื้อระหว่างปี",J5*H5/G5,IF(I5="คิดค่าเสื่อมราคาหมดแล้วตั้งแต่ต้นปี",0,IF(I5="คิดค่าเสื่อมราคาเต็มปี",J5*D5,IF(I5="ค่าเสื่อมราคาหมดในระหว่างปี",J5-K5-1))))</f>
        <v>5.4794520547945202</v>
      </c>
      <c r="M5" s="12">
        <f t="shared" ref="M5" si="9">SUM(K5:L5)</f>
        <v>5.4794520547945202</v>
      </c>
      <c r="N5" s="12">
        <f t="shared" ref="N5" si="10">J5-M5</f>
        <v>4994.5205479452052</v>
      </c>
      <c r="R5" s="12"/>
    </row>
    <row r="6" spans="1:18" x14ac:dyDescent="0.25">
      <c r="A6" s="1" t="s">
        <v>19</v>
      </c>
      <c r="B6" s="3" t="s">
        <v>20</v>
      </c>
      <c r="C6" s="2" t="s">
        <v>21</v>
      </c>
      <c r="D6" s="4">
        <v>0.2</v>
      </c>
      <c r="E6" s="8">
        <v>41445</v>
      </c>
      <c r="F6" s="8">
        <f t="shared" si="3"/>
        <v>43270</v>
      </c>
      <c r="G6" s="9">
        <f t="shared" si="0"/>
        <v>1825</v>
      </c>
      <c r="H6" s="9">
        <f t="shared" si="1"/>
        <v>925</v>
      </c>
      <c r="I6" s="11" t="str">
        <f t="shared" si="2"/>
        <v>คิดค่าเสื่อมราคาเต็มปี</v>
      </c>
      <c r="J6" s="12">
        <v>3000</v>
      </c>
      <c r="K6" s="12">
        <v>920.54794520547955</v>
      </c>
      <c r="L6" s="12">
        <f t="shared" si="4"/>
        <v>600</v>
      </c>
      <c r="M6" s="12">
        <f t="shared" si="5"/>
        <v>1520.5479452054797</v>
      </c>
      <c r="N6" s="12">
        <f t="shared" si="6"/>
        <v>1479.4520547945203</v>
      </c>
      <c r="R6" s="12"/>
    </row>
    <row r="7" spans="1:18" x14ac:dyDescent="0.25">
      <c r="A7" s="1" t="s">
        <v>33</v>
      </c>
      <c r="B7" s="3" t="s">
        <v>20</v>
      </c>
      <c r="C7" s="2" t="s">
        <v>34</v>
      </c>
      <c r="D7" s="4">
        <v>0.2</v>
      </c>
      <c r="E7" s="8">
        <v>38353</v>
      </c>
      <c r="F7" s="8">
        <f t="shared" ref="F7" si="11">E7+G7</f>
        <v>40178</v>
      </c>
      <c r="G7" s="9">
        <f t="shared" si="0"/>
        <v>1825</v>
      </c>
      <c r="H7" s="9">
        <f>$Q$1-E7+1</f>
        <v>4017</v>
      </c>
      <c r="I7" s="11" t="str">
        <f t="shared" si="2"/>
        <v>คิดค่าเสื่อมราคาหมดแล้วตั้งแต่ต้นปี</v>
      </c>
      <c r="J7" s="12">
        <v>4000</v>
      </c>
      <c r="K7" s="12">
        <v>3999</v>
      </c>
      <c r="L7" s="12">
        <f t="shared" ref="L7" si="12">IF(I7="ซื้อระหว่างปี",J7*H7/G7,IF(I7="คิดค่าเสื่อมราคาหมดแล้วตั้งแต่ต้นปี",0,IF(I7="คิดค่าเสื่อมราคาเต็มปี",J7*D7,IF(I7="ค่าเสื่อมราคาหมดในระหว่างปี",J7-K7-1))))</f>
        <v>0</v>
      </c>
      <c r="M7" s="12">
        <f t="shared" ref="M7" si="13">SUM(K7:L7)</f>
        <v>3999</v>
      </c>
      <c r="N7" s="12">
        <f t="shared" ref="N7" si="14">J7-M7</f>
        <v>1</v>
      </c>
      <c r="R7" s="12"/>
    </row>
    <row r="8" spans="1:18" x14ac:dyDescent="0.25">
      <c r="A8" s="1" t="s">
        <v>22</v>
      </c>
      <c r="B8" s="3" t="s">
        <v>23</v>
      </c>
      <c r="C8" s="2" t="s">
        <v>24</v>
      </c>
      <c r="D8" s="4">
        <v>0.05</v>
      </c>
      <c r="E8" s="8">
        <v>34910</v>
      </c>
      <c r="F8" s="8">
        <f t="shared" si="3"/>
        <v>42210</v>
      </c>
      <c r="G8" s="9">
        <f t="shared" si="0"/>
        <v>7300</v>
      </c>
      <c r="H8" s="9">
        <f t="shared" si="1"/>
        <v>7460</v>
      </c>
      <c r="I8" s="11" t="str">
        <f t="shared" si="2"/>
        <v>ค่าเสื่อมราคาหมดในระหว่างปี</v>
      </c>
      <c r="J8" s="12">
        <v>1000000</v>
      </c>
      <c r="K8" s="12">
        <v>971917.80821917811</v>
      </c>
      <c r="L8" s="12">
        <f t="shared" si="4"/>
        <v>28081.191780821886</v>
      </c>
      <c r="M8" s="12">
        <f t="shared" si="5"/>
        <v>999999</v>
      </c>
      <c r="N8" s="12">
        <f t="shared" si="6"/>
        <v>1</v>
      </c>
      <c r="Q8" s="12"/>
      <c r="R8" s="12"/>
    </row>
    <row r="9" spans="1:18" x14ac:dyDescent="0.25">
      <c r="A9" s="1" t="s">
        <v>35</v>
      </c>
      <c r="B9" s="3" t="s">
        <v>23</v>
      </c>
      <c r="C9" s="2" t="s">
        <v>36</v>
      </c>
      <c r="D9" s="4">
        <v>0.05</v>
      </c>
      <c r="E9" s="8">
        <v>36371</v>
      </c>
      <c r="F9" s="8">
        <f t="shared" ref="F9" si="15">E9+G9</f>
        <v>43671</v>
      </c>
      <c r="G9" s="9">
        <f t="shared" si="0"/>
        <v>7300</v>
      </c>
      <c r="H9" s="9">
        <f t="shared" si="1"/>
        <v>5999</v>
      </c>
      <c r="I9" s="11" t="str">
        <f t="shared" si="2"/>
        <v>คิดค่าเสื่อมราคาเต็มปี</v>
      </c>
      <c r="J9" s="12">
        <v>1500000</v>
      </c>
      <c r="K9" s="12">
        <v>1157671.2328767122</v>
      </c>
      <c r="L9" s="12">
        <f t="shared" ref="L9" si="16">IF(I9="ซื้อระหว่างปี",J9*H9/G9,IF(I9="คิดค่าเสื่อมราคาหมดแล้วตั้งแต่ต้นปี",0,IF(I9="คิดค่าเสื่อมราคาเต็มปี",J9*D9,IF(I9="ค่าเสื่อมราคาหมดในระหว่างปี",J9-K9-1))))</f>
        <v>75000</v>
      </c>
      <c r="M9" s="12">
        <f t="shared" ref="M9" si="17">SUM(K9:L9)</f>
        <v>1232671.2328767122</v>
      </c>
      <c r="N9" s="12">
        <f t="shared" ref="N9" si="18">J9-M9</f>
        <v>267328.76712328778</v>
      </c>
      <c r="R9" s="12"/>
    </row>
    <row r="16" spans="1:18" x14ac:dyDescent="0.25">
      <c r="B16" s="4"/>
      <c r="C16" s="8"/>
      <c r="D16" s="8"/>
      <c r="E16" s="9"/>
      <c r="F16" s="9"/>
      <c r="H16" s="12"/>
      <c r="I16" s="12"/>
      <c r="M16" s="2"/>
      <c r="N16" s="2"/>
    </row>
    <row r="17" spans="2:14" x14ac:dyDescent="0.25">
      <c r="B17" s="4"/>
      <c r="C17" s="8"/>
      <c r="D17" s="8"/>
      <c r="E17" s="9"/>
      <c r="F17" s="9"/>
      <c r="H17" s="12"/>
      <c r="I17" s="12"/>
      <c r="M17" s="2"/>
      <c r="N17" s="2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สรุปทะเบียนทรัพย์สิน</vt:lpstr>
      <vt:lpstr>ข้อมูลทะเบียนทรัพย์สิน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8.1</dc:creator>
  <cp:lastModifiedBy>Administrator</cp:lastModifiedBy>
  <dcterms:created xsi:type="dcterms:W3CDTF">2016-11-06T14:46:37Z</dcterms:created>
  <dcterms:modified xsi:type="dcterms:W3CDTF">2020-11-06T10:14:39Z</dcterms:modified>
</cp:coreProperties>
</file>